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asse\Dropbox\Maskinmester\Fælles\3. Semester\"/>
    </mc:Choice>
  </mc:AlternateContent>
  <bookViews>
    <workbookView xWindow="0" yWindow="0" windowWidth="24000" windowHeight="9885"/>
  </bookViews>
  <sheets>
    <sheet name="Ark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2" i="1" l="1"/>
  <c r="C34" i="1" l="1"/>
  <c r="C32" i="1"/>
  <c r="C36" i="1" s="1"/>
  <c r="C38" i="1" s="1"/>
  <c r="C40" i="1" s="1"/>
  <c r="C42" i="1" s="1"/>
  <c r="C27" i="1"/>
  <c r="C23" i="1"/>
  <c r="I7" i="1"/>
  <c r="I6" i="1"/>
  <c r="E17" i="1"/>
  <c r="E13" i="1"/>
  <c r="E7" i="1"/>
  <c r="E6" i="1"/>
</calcChain>
</file>

<file path=xl/sharedStrings.xml><?xml version="1.0" encoding="utf-8"?>
<sst xmlns="http://schemas.openxmlformats.org/spreadsheetml/2006/main" count="77" uniqueCount="55">
  <si>
    <t>Oplysninger givet:</t>
  </si>
  <si>
    <t>Rørets indvendige diameter:</t>
  </si>
  <si>
    <t>Rørets udvendige diameter:</t>
  </si>
  <si>
    <t>Indvendigt varmeovergangstal:</t>
  </si>
  <si>
    <t>Udvendigt varmeovergangstal:</t>
  </si>
  <si>
    <t>Varmeledningstallet for stål:</t>
  </si>
  <si>
    <t>Rum temperatur (Gennemsnit):</t>
  </si>
  <si>
    <t>Vandets temperatur (Gennemsnit):</t>
  </si>
  <si>
    <t>Den intakte isolerings tykkelse:</t>
  </si>
  <si>
    <t>Isoleringens varmeledningstal:</t>
  </si>
  <si>
    <t>mm</t>
  </si>
  <si>
    <t>W/m2*K</t>
  </si>
  <si>
    <t>W/m*K</t>
  </si>
  <si>
    <t>°C</t>
  </si>
  <si>
    <t>m</t>
  </si>
  <si>
    <t>Isoleringen er yderst beklædt med 1mm aluminium, der har varmeledningstallet 250 W/m*K. Det udvendige varmeovergangstal antages at være uændret.</t>
  </si>
  <si>
    <t>Varmeledningstal iso:</t>
  </si>
  <si>
    <t>5.1</t>
  </si>
  <si>
    <t>Beregn det forøgede årlige varmeenergitab fra det uisolerede rør. Svaret angives i MJ pr. år.</t>
  </si>
  <si>
    <t>Varmetransmissionskooefficienten k</t>
  </si>
  <si>
    <t>Formel se billede til venstre</t>
  </si>
  <si>
    <t>W/m2*C</t>
  </si>
  <si>
    <t>Rør uden isolering</t>
  </si>
  <si>
    <t>Rør med isolering</t>
  </si>
  <si>
    <t>Aluminiums tykkelse:</t>
  </si>
  <si>
    <t>Totaldiameter med alu</t>
  </si>
  <si>
    <t>Totaldiameter med iso</t>
  </si>
  <si>
    <t>Varmetransmissionen Qprik =</t>
  </si>
  <si>
    <t>l*krør*(tvand-tluft)</t>
  </si>
  <si>
    <t>Qprik uden isolering:</t>
  </si>
  <si>
    <t>Rørstykke uden isolering:</t>
  </si>
  <si>
    <t>Driftstimer pr. år:</t>
  </si>
  <si>
    <t>timer</t>
  </si>
  <si>
    <t>J/s</t>
  </si>
  <si>
    <t>Watt</t>
  </si>
  <si>
    <t>Qprik med isolering:</t>
  </si>
  <si>
    <t>Δqprik =Qprik uden iso-Qprik med iso</t>
  </si>
  <si>
    <t>J/h</t>
  </si>
  <si>
    <t>MJ/h</t>
  </si>
  <si>
    <t>Energitab pr. år:</t>
  </si>
  <si>
    <t>Omregnet til MJ/h:</t>
  </si>
  <si>
    <t>Omregnet til J/h:</t>
  </si>
  <si>
    <t>MJ</t>
  </si>
  <si>
    <t>Der kan være afvigelser fra billederne, alt efter hvilke værdier man indtaster.</t>
  </si>
  <si>
    <t>Beregn hvor stort et beløb, angivet i kr pr. driftsår, det koster virksomheden at undlade at isolere ovennævnte rørstrækning</t>
  </si>
  <si>
    <t>Nedre brændværdi</t>
  </si>
  <si>
    <t>Kedlens virkningsgrad</t>
  </si>
  <si>
    <t>Densitet olie</t>
  </si>
  <si>
    <t>kg/m3</t>
  </si>
  <si>
    <t>Pris pr ton olie</t>
  </si>
  <si>
    <t>Udgift pr. år</t>
  </si>
  <si>
    <t>Ikke brugt</t>
  </si>
  <si>
    <t>Øvre brændværdi</t>
  </si>
  <si>
    <t>kJ/kg</t>
  </si>
  <si>
    <t>kr/ton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</si>
</sst>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 &quot;kr.&quot;\ * #,##0.00_ ;_ &quot;kr.&quot;\ * \-#,##0.00_ ;_ &quot;kr.&quot;\ * &quot;-&quot;??_ ;_ @_ "/>
    <numFmt numFmtId="164" formatCode="0.000"/>
  </numFmts>
  <fonts count="8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</fills>
  <borders count="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1" fillId="2" borderId="1" applyNumberFormat="0" applyAlignment="0" applyProtection="0"/>
    <xf numFmtId="0" fontId="2" fillId="3" borderId="2" applyNumberFormat="0" applyAlignment="0" applyProtection="0"/>
    <xf numFmtId="0" fontId="3" fillId="3" borderId="1" applyNumberFormat="0" applyAlignment="0" applyProtection="0"/>
    <xf numFmtId="44" fontId="6" fillId="0" borderId="0" applyFont="0" applyFill="0" applyBorder="0" applyAlignment="0" applyProtection="0"/>
  </cellStyleXfs>
  <cellXfs count="11">
    <xf numFmtId="0" fontId="0" fillId="0" borderId="0" xfId="0"/>
    <xf numFmtId="0" fontId="4" fillId="0" borderId="0" xfId="0" applyFont="1"/>
    <xf numFmtId="0" fontId="5" fillId="0" borderId="0" xfId="0" applyFont="1"/>
    <xf numFmtId="0" fontId="3" fillId="3" borderId="1" xfId="3"/>
    <xf numFmtId="0" fontId="1" fillId="2" borderId="1" xfId="1"/>
    <xf numFmtId="164" fontId="3" fillId="3" borderId="1" xfId="3" applyNumberFormat="1"/>
    <xf numFmtId="0" fontId="0" fillId="0" borderId="0" xfId="0" applyFont="1"/>
    <xf numFmtId="0" fontId="2" fillId="3" borderId="3" xfId="2" applyBorder="1"/>
    <xf numFmtId="0" fontId="0" fillId="0" borderId="4" xfId="0" applyBorder="1"/>
    <xf numFmtId="0" fontId="7" fillId="0" borderId="0" xfId="0" applyFont="1"/>
    <xf numFmtId="44" fontId="2" fillId="3" borderId="2" xfId="4" applyFont="1" applyFill="1" applyBorder="1"/>
  </cellXfs>
  <cellStyles count="5">
    <cellStyle name="Beregning" xfId="3" builtinId="22"/>
    <cellStyle name="Input" xfId="1" builtinId="20"/>
    <cellStyle name="Normal" xfId="0" builtinId="0"/>
    <cellStyle name="Output" xfId="2" builtinId="21"/>
    <cellStyle name="Valuta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</xdr:colOff>
      <xdr:row>1</xdr:row>
      <xdr:rowOff>19050</xdr:rowOff>
    </xdr:from>
    <xdr:to>
      <xdr:col>22</xdr:col>
      <xdr:colOff>450182</xdr:colOff>
      <xdr:row>53</xdr:row>
      <xdr:rowOff>152400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209550"/>
          <a:ext cx="7136732" cy="10058400"/>
        </a:xfrm>
        <a:prstGeom prst="rect">
          <a:avLst/>
        </a:prstGeom>
      </xdr:spPr>
    </xdr:pic>
    <xdr:clientData/>
  </xdr:twoCellAnchor>
  <xdr:twoCellAnchor editAs="oneCell">
    <xdr:from>
      <xdr:col>11</xdr:col>
      <xdr:colOff>83325</xdr:colOff>
      <xdr:row>55</xdr:row>
      <xdr:rowOff>26175</xdr:rowOff>
    </xdr:from>
    <xdr:to>
      <xdr:col>23</xdr:col>
      <xdr:colOff>82208</xdr:colOff>
      <xdr:row>107</xdr:row>
      <xdr:rowOff>178575</xdr:rowOff>
    </xdr:to>
    <xdr:pic>
      <xdr:nvPicPr>
        <xdr:cNvPr id="3" name="Billed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5025" y="10332225"/>
          <a:ext cx="7314083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64</xdr:row>
      <xdr:rowOff>28575</xdr:rowOff>
    </xdr:from>
    <xdr:to>
      <xdr:col>8</xdr:col>
      <xdr:colOff>466725</xdr:colOff>
      <xdr:row>106</xdr:row>
      <xdr:rowOff>127383</xdr:rowOff>
    </xdr:to>
    <xdr:pic>
      <xdr:nvPicPr>
        <xdr:cNvPr id="4" name="Billed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2153900"/>
          <a:ext cx="7772400" cy="80998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tabSelected="1" topLeftCell="A27" workbookViewId="0">
      <selection activeCell="F43" sqref="F43"/>
    </sheetView>
  </sheetViews>
  <sheetFormatPr defaultRowHeight="15" x14ac:dyDescent="0.25"/>
  <cols>
    <col min="2" max="2" width="35.28515625" customWidth="1"/>
    <col min="3" max="3" width="16.85546875" customWidth="1"/>
    <col min="8" max="8" width="21.5703125" bestFit="1" customWidth="1"/>
  </cols>
  <sheetData>
    <row r="1" spans="2:10" ht="23.25" x14ac:dyDescent="0.35">
      <c r="B1" s="9" t="s">
        <v>43</v>
      </c>
    </row>
    <row r="3" spans="2:10" x14ac:dyDescent="0.25">
      <c r="B3" s="1" t="s">
        <v>0</v>
      </c>
    </row>
    <row r="4" spans="2:10" x14ac:dyDescent="0.25">
      <c r="B4" s="6" t="s">
        <v>30</v>
      </c>
      <c r="C4" s="4">
        <v>12.5</v>
      </c>
      <c r="D4" t="s">
        <v>14</v>
      </c>
    </row>
    <row r="5" spans="2:10" x14ac:dyDescent="0.25">
      <c r="B5" s="6" t="s">
        <v>31</v>
      </c>
      <c r="C5" s="4">
        <v>6600</v>
      </c>
      <c r="D5" t="s">
        <v>32</v>
      </c>
    </row>
    <row r="6" spans="2:10" x14ac:dyDescent="0.25">
      <c r="B6" t="s">
        <v>1</v>
      </c>
      <c r="C6" s="4">
        <v>68</v>
      </c>
      <c r="D6" t="s">
        <v>10</v>
      </c>
      <c r="E6" s="3">
        <f>C6/1000</f>
        <v>6.8000000000000005E-2</v>
      </c>
      <c r="F6" t="s">
        <v>14</v>
      </c>
      <c r="H6" t="s">
        <v>26</v>
      </c>
      <c r="I6" s="5">
        <f>E7+(2*E13)</f>
        <v>0.22999999999999998</v>
      </c>
      <c r="J6" t="s">
        <v>14</v>
      </c>
    </row>
    <row r="7" spans="2:10" x14ac:dyDescent="0.25">
      <c r="B7" t="s">
        <v>2</v>
      </c>
      <c r="C7" s="4">
        <v>80</v>
      </c>
      <c r="D7" t="s">
        <v>10</v>
      </c>
      <c r="E7" s="3">
        <f>C7/1000</f>
        <v>0.08</v>
      </c>
      <c r="F7" t="s">
        <v>14</v>
      </c>
      <c r="H7" t="s">
        <v>25</v>
      </c>
      <c r="I7" s="3">
        <f>I6+(2*E17)</f>
        <v>0.23199999999999998</v>
      </c>
      <c r="J7" t="s">
        <v>14</v>
      </c>
    </row>
    <row r="8" spans="2:10" x14ac:dyDescent="0.25">
      <c r="B8" t="s">
        <v>3</v>
      </c>
      <c r="C8" s="4">
        <v>6000</v>
      </c>
      <c r="D8" t="s">
        <v>11</v>
      </c>
    </row>
    <row r="9" spans="2:10" x14ac:dyDescent="0.25">
      <c r="B9" t="s">
        <v>4</v>
      </c>
      <c r="C9" s="4">
        <v>15</v>
      </c>
      <c r="D9" t="s">
        <v>11</v>
      </c>
    </row>
    <row r="10" spans="2:10" x14ac:dyDescent="0.25">
      <c r="B10" t="s">
        <v>5</v>
      </c>
      <c r="C10" s="4">
        <v>50</v>
      </c>
      <c r="D10" t="s">
        <v>12</v>
      </c>
    </row>
    <row r="11" spans="2:10" x14ac:dyDescent="0.25">
      <c r="B11" t="s">
        <v>6</v>
      </c>
      <c r="C11" s="4">
        <v>20</v>
      </c>
      <c r="D11" s="2" t="s">
        <v>13</v>
      </c>
    </row>
    <row r="12" spans="2:10" x14ac:dyDescent="0.25">
      <c r="B12" t="s">
        <v>7</v>
      </c>
      <c r="C12" s="4">
        <v>130</v>
      </c>
      <c r="D12" s="2" t="s">
        <v>13</v>
      </c>
    </row>
    <row r="13" spans="2:10" x14ac:dyDescent="0.25">
      <c r="B13" t="s">
        <v>8</v>
      </c>
      <c r="C13" s="4">
        <v>75</v>
      </c>
      <c r="D13" s="2" t="s">
        <v>10</v>
      </c>
      <c r="E13" s="3">
        <f>C13/1000</f>
        <v>7.4999999999999997E-2</v>
      </c>
      <c r="F13" t="s">
        <v>14</v>
      </c>
    </row>
    <row r="14" spans="2:10" x14ac:dyDescent="0.25">
      <c r="B14" t="s">
        <v>9</v>
      </c>
      <c r="C14" s="4">
        <v>3.5999999999999997E-2</v>
      </c>
      <c r="D14" t="s">
        <v>12</v>
      </c>
    </row>
    <row r="16" spans="2:10" x14ac:dyDescent="0.25">
      <c r="B16" t="s">
        <v>15</v>
      </c>
    </row>
    <row r="17" spans="1:6" x14ac:dyDescent="0.25">
      <c r="B17" t="s">
        <v>24</v>
      </c>
      <c r="C17" s="4">
        <v>1</v>
      </c>
      <c r="D17" t="s">
        <v>10</v>
      </c>
      <c r="E17" s="3">
        <f>C17/1000</f>
        <v>1E-3</v>
      </c>
      <c r="F17" t="s">
        <v>14</v>
      </c>
    </row>
    <row r="18" spans="1:6" x14ac:dyDescent="0.25">
      <c r="B18" t="s">
        <v>16</v>
      </c>
      <c r="C18" s="4">
        <v>250</v>
      </c>
      <c r="D18" t="s">
        <v>12</v>
      </c>
    </row>
    <row r="20" spans="1:6" x14ac:dyDescent="0.25">
      <c r="A20" s="1" t="s">
        <v>17</v>
      </c>
      <c r="B20" s="1" t="s">
        <v>18</v>
      </c>
    </row>
    <row r="22" spans="1:6" x14ac:dyDescent="0.25">
      <c r="B22" t="s">
        <v>22</v>
      </c>
    </row>
    <row r="23" spans="1:6" x14ac:dyDescent="0.25">
      <c r="B23" t="s">
        <v>19</v>
      </c>
      <c r="C23" s="3">
        <f>PI()/((1/(C8*E6))+((LN(E7/E6))/(2*C10))+(1/(C9*E7)))</f>
        <v>3.7515607862799785</v>
      </c>
      <c r="D23" t="s">
        <v>21</v>
      </c>
    </row>
    <row r="24" spans="1:6" x14ac:dyDescent="0.25">
      <c r="B24" t="s">
        <v>20</v>
      </c>
    </row>
    <row r="26" spans="1:6" x14ac:dyDescent="0.25">
      <c r="B26" t="s">
        <v>23</v>
      </c>
    </row>
    <row r="27" spans="1:6" x14ac:dyDescent="0.25">
      <c r="B27" t="s">
        <v>19</v>
      </c>
      <c r="C27" s="3">
        <f>PI()/((1/(C8*E6))+(LN(E7/E6)/(2*C10))+(LN(I6/E7)/(2*C14))+(LN(I7/I6)/(2*C18))+(1/(C9*I7)))</f>
        <v>0.21001568040231522</v>
      </c>
      <c r="D27" t="s">
        <v>21</v>
      </c>
    </row>
    <row r="28" spans="1:6" x14ac:dyDescent="0.25">
      <c r="B28" t="s">
        <v>20</v>
      </c>
    </row>
    <row r="30" spans="1:6" x14ac:dyDescent="0.25">
      <c r="B30" t="s">
        <v>27</v>
      </c>
      <c r="C30" t="s">
        <v>28</v>
      </c>
    </row>
    <row r="32" spans="1:6" x14ac:dyDescent="0.25">
      <c r="B32" t="s">
        <v>29</v>
      </c>
      <c r="C32" s="3">
        <f>C4*C23*(C12-C11)</f>
        <v>5158.3960811349698</v>
      </c>
      <c r="D32" t="s">
        <v>33</v>
      </c>
      <c r="E32" t="s">
        <v>34</v>
      </c>
    </row>
    <row r="34" spans="2:5" x14ac:dyDescent="0.25">
      <c r="B34" t="s">
        <v>35</v>
      </c>
      <c r="C34" s="3">
        <f>C4*C27*(C12-C11)</f>
        <v>288.77156055318341</v>
      </c>
      <c r="D34" t="s">
        <v>33</v>
      </c>
      <c r="E34" t="s">
        <v>34</v>
      </c>
    </row>
    <row r="36" spans="2:5" x14ac:dyDescent="0.25">
      <c r="B36" s="2" t="s">
        <v>36</v>
      </c>
      <c r="C36" s="3">
        <f>C32-C34</f>
        <v>4869.6245205817868</v>
      </c>
      <c r="D36" t="s">
        <v>33</v>
      </c>
      <c r="E36" t="s">
        <v>34</v>
      </c>
    </row>
    <row r="38" spans="2:5" x14ac:dyDescent="0.25">
      <c r="B38" t="s">
        <v>41</v>
      </c>
      <c r="C38" s="3">
        <f>C36*3600</f>
        <v>17530648.274094433</v>
      </c>
      <c r="D38" t="s">
        <v>37</v>
      </c>
    </row>
    <row r="40" spans="2:5" x14ac:dyDescent="0.25">
      <c r="B40" t="s">
        <v>40</v>
      </c>
      <c r="C40" s="3">
        <f>C38*10^-6</f>
        <v>17.530648274094432</v>
      </c>
      <c r="D40" t="s">
        <v>38</v>
      </c>
    </row>
    <row r="42" spans="2:5" ht="15.75" thickBot="1" x14ac:dyDescent="0.3">
      <c r="B42" t="s">
        <v>39</v>
      </c>
      <c r="C42" s="7">
        <f>C40*C5</f>
        <v>115702.27860902325</v>
      </c>
      <c r="D42" s="8" t="s">
        <v>42</v>
      </c>
    </row>
    <row r="43" spans="2:5" ht="15.75" thickTop="1" x14ac:dyDescent="0.25"/>
    <row r="44" spans="2:5" x14ac:dyDescent="0.25">
      <c r="B44" t="s">
        <v>44</v>
      </c>
    </row>
    <row r="46" spans="2:5" x14ac:dyDescent="0.25">
      <c r="B46" t="s">
        <v>52</v>
      </c>
      <c r="C46" s="4">
        <v>43800</v>
      </c>
      <c r="D46" t="s">
        <v>53</v>
      </c>
      <c r="E46" t="s">
        <v>51</v>
      </c>
    </row>
    <row r="47" spans="2:5" x14ac:dyDescent="0.25">
      <c r="B47" t="s">
        <v>45</v>
      </c>
      <c r="C47" s="4">
        <v>41600</v>
      </c>
      <c r="D47" t="s">
        <v>53</v>
      </c>
    </row>
    <row r="48" spans="2:5" x14ac:dyDescent="0.25">
      <c r="B48" t="s">
        <v>46</v>
      </c>
      <c r="C48" s="4">
        <v>0.92</v>
      </c>
    </row>
    <row r="49" spans="2:5" x14ac:dyDescent="0.25">
      <c r="B49" t="s">
        <v>47</v>
      </c>
      <c r="C49" s="4">
        <v>945</v>
      </c>
      <c r="D49" t="s">
        <v>48</v>
      </c>
      <c r="E49" t="s">
        <v>51</v>
      </c>
    </row>
    <row r="50" spans="2:5" x14ac:dyDescent="0.25">
      <c r="B50" t="s">
        <v>49</v>
      </c>
      <c r="C50" s="4">
        <v>6500</v>
      </c>
      <c r="D50" t="s">
        <v>54</v>
      </c>
    </row>
    <row r="52" spans="2:5" x14ac:dyDescent="0.25">
      <c r="B52" t="s">
        <v>50</v>
      </c>
      <c r="C52" s="10">
        <f>((((C42*10^3)/C47)/C48)/1000)*C50</f>
        <v>19650.522861586829</v>
      </c>
    </row>
  </sheetData>
  <dataConsolidate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Lasse</dc:creator>
  <cp:lastModifiedBy>Lasse</cp:lastModifiedBy>
  <dcterms:created xsi:type="dcterms:W3CDTF">2015-12-17T11:36:28Z</dcterms:created>
  <dcterms:modified xsi:type="dcterms:W3CDTF">2016-02-17T11:35:37Z</dcterms:modified>
</cp:coreProperties>
</file>