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sse\Dropbox\Maskinmester\Fælles\3. Semester\"/>
    </mc:Choice>
  </mc:AlternateContent>
  <bookViews>
    <workbookView xWindow="0" yWindow="0" windowWidth="24000" windowHeight="988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N25" i="1"/>
  <c r="N17" i="1"/>
  <c r="N15" i="1"/>
  <c r="N13" i="1"/>
  <c r="N11" i="1"/>
  <c r="O20" i="1" s="1"/>
  <c r="N21" i="1" s="1"/>
  <c r="O10" i="1"/>
  <c r="O12" i="1" s="1"/>
  <c r="O14" i="1" s="1"/>
  <c r="O16" i="1" s="1"/>
  <c r="O18" i="1" s="1"/>
  <c r="G13" i="1" l="1"/>
  <c r="H37" i="1" l="1"/>
  <c r="G37" i="1"/>
  <c r="I37" i="1" s="1"/>
  <c r="G15" i="1"/>
  <c r="G11" i="1"/>
  <c r="H10" i="1"/>
  <c r="H12" i="1" l="1"/>
  <c r="H14" i="1" s="1"/>
  <c r="H16" i="1" s="1"/>
  <c r="I38" i="1"/>
  <c r="F39" i="1" s="1"/>
  <c r="G17" i="1" s="1"/>
  <c r="H20" i="1" l="1"/>
  <c r="G21" i="1" s="1"/>
  <c r="G25" i="1" s="1"/>
  <c r="H18" i="1"/>
</calcChain>
</file>

<file path=xl/sharedStrings.xml><?xml version="1.0" encoding="utf-8"?>
<sst xmlns="http://schemas.openxmlformats.org/spreadsheetml/2006/main" count="81" uniqueCount="41">
  <si>
    <t>Transmissionskoefficient</t>
  </si>
  <si>
    <t>Tykkelse</t>
  </si>
  <si>
    <t>Varmeledningsevne</t>
  </si>
  <si>
    <t>Isolans</t>
  </si>
  <si>
    <t>Kvalitetssikret af:</t>
  </si>
  <si>
    <t>d</t>
  </si>
  <si>
    <t>λ</t>
  </si>
  <si>
    <t>R</t>
  </si>
  <si>
    <t>∑R konstruktion</t>
  </si>
  <si>
    <t>m</t>
  </si>
  <si>
    <t>w/mK</t>
  </si>
  <si>
    <t>m²k/W</t>
  </si>
  <si>
    <t>Materiale lag</t>
  </si>
  <si>
    <t>Isolering</t>
  </si>
  <si>
    <t>Inhomogene lag</t>
  </si>
  <si>
    <t>U-værdi konstruktion</t>
  </si>
  <si>
    <t>W/m²K</t>
  </si>
  <si>
    <t>Mængde</t>
  </si>
  <si>
    <t>bredde</t>
  </si>
  <si>
    <t>c-c</t>
  </si>
  <si>
    <r>
      <t>pr. m</t>
    </r>
    <r>
      <rPr>
        <sz val="11"/>
        <color theme="1"/>
        <rFont val="Calibri"/>
        <family val="2"/>
      </rPr>
      <t>²</t>
    </r>
  </si>
  <si>
    <t>%</t>
  </si>
  <si>
    <r>
      <t>m</t>
    </r>
    <r>
      <rPr>
        <sz val="11"/>
        <color theme="1"/>
        <rFont val="Calibri"/>
        <family val="2"/>
      </rPr>
      <t>²</t>
    </r>
  </si>
  <si>
    <r>
      <t>stk/m</t>
    </r>
    <r>
      <rPr>
        <sz val="11"/>
        <color theme="1"/>
        <rFont val="Calibri"/>
        <family val="2"/>
      </rPr>
      <t>²</t>
    </r>
  </si>
  <si>
    <t>Træ</t>
  </si>
  <si>
    <t>λ' Lag 1</t>
  </si>
  <si>
    <t>Lag 1</t>
  </si>
  <si>
    <t>Lag 2</t>
  </si>
  <si>
    <t>Lag 3</t>
  </si>
  <si>
    <t>Lag 4</t>
  </si>
  <si>
    <t>Konstruktion 1</t>
  </si>
  <si>
    <t>Konstruktion 2</t>
  </si>
  <si>
    <t>m²</t>
  </si>
  <si>
    <t>Areal</t>
  </si>
  <si>
    <t>Temp. Differens</t>
  </si>
  <si>
    <t>Grader/Graddage</t>
  </si>
  <si>
    <t>Effekt</t>
  </si>
  <si>
    <t>kW</t>
  </si>
  <si>
    <t>Rse</t>
  </si>
  <si>
    <t>Rsi</t>
  </si>
  <si>
    <t>Effekt Besparelse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</si>
</sst>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9" borderId="15" applyNumberFormat="0" applyAlignment="0" applyProtection="0"/>
    <xf numFmtId="0" fontId="3" fillId="10" borderId="16" applyNumberFormat="0" applyAlignment="0" applyProtection="0"/>
    <xf numFmtId="0" fontId="4" fillId="10" borderId="15" applyNumberFormat="0" applyAlignment="0" applyProtection="0"/>
  </cellStyleXfs>
  <cellXfs count="65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8" xfId="0" applyFill="1" applyBorder="1"/>
    <xf numFmtId="0" fontId="0" fillId="4" borderId="0" xfId="0" applyFill="1" applyBorder="1"/>
    <xf numFmtId="0" fontId="0" fillId="4" borderId="1" xfId="0" applyFill="1" applyBorder="1"/>
    <xf numFmtId="0" fontId="0" fillId="4" borderId="7" xfId="0" applyFill="1" applyBorder="1"/>
    <xf numFmtId="0" fontId="0" fillId="7" borderId="1" xfId="0" applyFill="1" applyBorder="1"/>
    <xf numFmtId="0" fontId="0" fillId="4" borderId="9" xfId="0" applyFill="1" applyBorder="1"/>
    <xf numFmtId="164" fontId="0" fillId="4" borderId="1" xfId="0" applyNumberFormat="1" applyFill="1" applyBorder="1"/>
    <xf numFmtId="164" fontId="0" fillId="4" borderId="0" xfId="0" applyNumberFormat="1" applyFill="1" applyBorder="1"/>
    <xf numFmtId="164" fontId="0" fillId="4" borderId="10" xfId="0" applyNumberFormat="1" applyFill="1" applyBorder="1"/>
    <xf numFmtId="0" fontId="0" fillId="0" borderId="8" xfId="0" applyBorder="1"/>
    <xf numFmtId="0" fontId="0" fillId="0" borderId="11" xfId="0" applyBorder="1"/>
    <xf numFmtId="0" fontId="0" fillId="4" borderId="12" xfId="0" applyFill="1" applyBorder="1"/>
    <xf numFmtId="0" fontId="0" fillId="3" borderId="13" xfId="0" applyFill="1" applyBorder="1"/>
    <xf numFmtId="0" fontId="0" fillId="0" borderId="6" xfId="0" applyBorder="1"/>
    <xf numFmtId="0" fontId="0" fillId="0" borderId="5" xfId="0" applyBorder="1"/>
    <xf numFmtId="10" fontId="0" fillId="0" borderId="7" xfId="0" applyNumberFormat="1" applyBorder="1"/>
    <xf numFmtId="0" fontId="1" fillId="0" borderId="8" xfId="0" applyFont="1" applyBorder="1"/>
    <xf numFmtId="2" fontId="0" fillId="8" borderId="1" xfId="0" applyNumberFormat="1" applyFill="1" applyBorder="1"/>
    <xf numFmtId="165" fontId="0" fillId="0" borderId="7" xfId="0" applyNumberFormat="1" applyBorder="1"/>
    <xf numFmtId="10" fontId="0" fillId="0" borderId="13" xfId="0" applyNumberFormat="1" applyBorder="1"/>
    <xf numFmtId="0" fontId="0" fillId="6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0" fontId="0" fillId="5" borderId="2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top"/>
    </xf>
    <xf numFmtId="0" fontId="0" fillId="4" borderId="3" xfId="0" applyFill="1" applyBorder="1" applyAlignment="1"/>
    <xf numFmtId="0" fontId="0" fillId="4" borderId="4" xfId="0" applyFill="1" applyBorder="1" applyAlignment="1"/>
    <xf numFmtId="0" fontId="0" fillId="4" borderId="5" xfId="0" applyFill="1" applyBorder="1" applyAlignment="1"/>
    <xf numFmtId="0" fontId="0" fillId="3" borderId="2" xfId="0" applyFill="1" applyBorder="1" applyAlignment="1">
      <alignment horizontal="right"/>
    </xf>
    <xf numFmtId="0" fontId="0" fillId="0" borderId="10" xfId="0" applyBorder="1" applyAlignment="1">
      <alignment horizontal="right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0" borderId="14" xfId="0" applyBorder="1" applyAlignment="1"/>
    <xf numFmtId="0" fontId="0" fillId="3" borderId="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64" fontId="2" fillId="9" borderId="15" xfId="1" applyNumberFormat="1"/>
    <xf numFmtId="0" fontId="2" fillId="9" borderId="15" xfId="1"/>
    <xf numFmtId="164" fontId="4" fillId="10" borderId="15" xfId="3" applyNumberFormat="1"/>
    <xf numFmtId="164" fontId="3" fillId="10" borderId="16" xfId="2" applyNumberFormat="1"/>
    <xf numFmtId="0" fontId="4" fillId="10" borderId="15" xfId="3"/>
    <xf numFmtId="0" fontId="0" fillId="0" borderId="3" xfId="0" applyBorder="1"/>
    <xf numFmtId="0" fontId="2" fillId="9" borderId="17" xfId="1" applyBorder="1"/>
    <xf numFmtId="0" fontId="0" fillId="0" borderId="9" xfId="0" applyBorder="1"/>
    <xf numFmtId="0" fontId="2" fillId="9" borderId="15" xfId="1" applyBorder="1"/>
    <xf numFmtId="0" fontId="0" fillId="0" borderId="7" xfId="0" applyBorder="1"/>
    <xf numFmtId="0" fontId="0" fillId="0" borderId="18" xfId="0" applyBorder="1"/>
    <xf numFmtId="0" fontId="3" fillId="10" borderId="19" xfId="2" applyBorder="1"/>
    <xf numFmtId="0" fontId="0" fillId="0" borderId="13" xfId="0" applyBorder="1"/>
    <xf numFmtId="0" fontId="0" fillId="4" borderId="0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0" borderId="2" xfId="0" applyBorder="1"/>
    <xf numFmtId="0" fontId="3" fillId="10" borderId="20" xfId="2" applyBorder="1"/>
    <xf numFmtId="0" fontId="0" fillId="0" borderId="14" xfId="0" applyBorder="1"/>
  </cellXfs>
  <cellStyles count="4">
    <cellStyle name="Beregning" xfId="3" builtinId="22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381000</xdr:colOff>
      <xdr:row>4</xdr:row>
      <xdr:rowOff>228600</xdr:rowOff>
    </xdr:from>
    <xdr:ext cx="184731" cy="264560"/>
    <xdr:sp macro="" textlink="">
      <xdr:nvSpPr>
        <xdr:cNvPr id="2" name="Tekstboks 1"/>
        <xdr:cNvSpPr txBox="1"/>
      </xdr:nvSpPr>
      <xdr:spPr>
        <a:xfrm>
          <a:off x="7067550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7</xdr:col>
      <xdr:colOff>381000</xdr:colOff>
      <xdr:row>4</xdr:row>
      <xdr:rowOff>228600</xdr:rowOff>
    </xdr:from>
    <xdr:ext cx="184731" cy="264560"/>
    <xdr:sp macro="" textlink="">
      <xdr:nvSpPr>
        <xdr:cNvPr id="4" name="Tekstboks 3"/>
        <xdr:cNvSpPr txBox="1"/>
      </xdr:nvSpPr>
      <xdr:spPr>
        <a:xfrm>
          <a:off x="7067550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a-DK" sz="1100"/>
        </a:p>
      </xdr:txBody>
    </xdr:sp>
    <xdr:clientData/>
  </xdr:oneCellAnchor>
  <xdr:twoCellAnchor editAs="oneCell">
    <xdr:from>
      <xdr:col>2</xdr:col>
      <xdr:colOff>0</xdr:colOff>
      <xdr:row>49</xdr:row>
      <xdr:rowOff>171450</xdr:rowOff>
    </xdr:from>
    <xdr:to>
      <xdr:col>6</xdr:col>
      <xdr:colOff>211200</xdr:colOff>
      <xdr:row>60</xdr:row>
      <xdr:rowOff>11184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344025"/>
          <a:ext cx="4830825" cy="19352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438151</xdr:colOff>
      <xdr:row>33</xdr:row>
      <xdr:rowOff>247650</xdr:rowOff>
    </xdr:from>
    <xdr:to>
      <xdr:col>2</xdr:col>
      <xdr:colOff>1628775</xdr:colOff>
      <xdr:row>34</xdr:row>
      <xdr:rowOff>314325</xdr:rowOff>
    </xdr:to>
    <xdr:sp macro="" textlink="">
      <xdr:nvSpPr>
        <xdr:cNvPr id="7" name="Tekstboks 6"/>
        <xdr:cNvSpPr txBox="1"/>
      </xdr:nvSpPr>
      <xdr:spPr>
        <a:xfrm>
          <a:off x="1657351" y="5981700"/>
          <a:ext cx="1190624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da-DK" sz="1100"/>
        </a:p>
      </xdr:txBody>
    </xdr:sp>
    <xdr:clientData/>
  </xdr:twoCellAnchor>
  <xdr:oneCellAnchor>
    <xdr:from>
      <xdr:col>14</xdr:col>
      <xdr:colOff>381000</xdr:colOff>
      <xdr:row>4</xdr:row>
      <xdr:rowOff>228600</xdr:rowOff>
    </xdr:from>
    <xdr:ext cx="184731" cy="264560"/>
    <xdr:sp macro="" textlink="">
      <xdr:nvSpPr>
        <xdr:cNvPr id="8" name="Tekstboks 1"/>
        <xdr:cNvSpPr txBox="1"/>
      </xdr:nvSpPr>
      <xdr:spPr>
        <a:xfrm>
          <a:off x="7067550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14</xdr:col>
      <xdr:colOff>381000</xdr:colOff>
      <xdr:row>4</xdr:row>
      <xdr:rowOff>228600</xdr:rowOff>
    </xdr:from>
    <xdr:ext cx="184731" cy="264560"/>
    <xdr:sp macro="" textlink="">
      <xdr:nvSpPr>
        <xdr:cNvPr id="9" name="Tekstboks 3"/>
        <xdr:cNvSpPr txBox="1"/>
      </xdr:nvSpPr>
      <xdr:spPr>
        <a:xfrm>
          <a:off x="7067550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14</xdr:col>
      <xdr:colOff>381000</xdr:colOff>
      <xdr:row>4</xdr:row>
      <xdr:rowOff>228600</xdr:rowOff>
    </xdr:from>
    <xdr:ext cx="184731" cy="264560"/>
    <xdr:sp macro="" textlink="">
      <xdr:nvSpPr>
        <xdr:cNvPr id="10" name="Tekstboks 1"/>
        <xdr:cNvSpPr txBox="1"/>
      </xdr:nvSpPr>
      <xdr:spPr>
        <a:xfrm>
          <a:off x="7067550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14</xdr:col>
      <xdr:colOff>381000</xdr:colOff>
      <xdr:row>4</xdr:row>
      <xdr:rowOff>228600</xdr:rowOff>
    </xdr:from>
    <xdr:ext cx="184731" cy="264560"/>
    <xdr:sp macro="" textlink="">
      <xdr:nvSpPr>
        <xdr:cNvPr id="11" name="Tekstboks 3"/>
        <xdr:cNvSpPr txBox="1"/>
      </xdr:nvSpPr>
      <xdr:spPr>
        <a:xfrm>
          <a:off x="7067550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48"/>
  <sheetViews>
    <sheetView tabSelected="1" workbookViewId="0">
      <selection activeCell="L24" sqref="L24"/>
    </sheetView>
  </sheetViews>
  <sheetFormatPr defaultRowHeight="15" x14ac:dyDescent="0.25"/>
  <cols>
    <col min="3" max="3" width="31.42578125" customWidth="1"/>
    <col min="5" max="5" width="9.140625" customWidth="1"/>
    <col min="6" max="6" width="19.5703125" customWidth="1"/>
    <col min="7" max="7" width="12.7109375" bestFit="1" customWidth="1"/>
    <col min="8" max="8" width="16.42578125" bestFit="1" customWidth="1"/>
    <col min="10" max="10" width="26" customWidth="1"/>
    <col min="11" max="11" width="10" customWidth="1"/>
    <col min="12" max="12" width="9.140625" customWidth="1"/>
    <col min="13" max="13" width="19.140625" bestFit="1" customWidth="1"/>
    <col min="14" max="14" width="13.140625" customWidth="1"/>
    <col min="15" max="15" width="16.42578125" bestFit="1" customWidth="1"/>
  </cols>
  <sheetData>
    <row r="2" spans="3:15" ht="15" customHeight="1" x14ac:dyDescent="0.25"/>
    <row r="3" spans="3:15" ht="15" customHeight="1" x14ac:dyDescent="0.25">
      <c r="C3" s="33" t="s">
        <v>30</v>
      </c>
      <c r="D3" s="33" t="s">
        <v>0</v>
      </c>
      <c r="E3" s="33"/>
      <c r="F3" s="33"/>
      <c r="G3" s="33"/>
      <c r="H3" s="33"/>
      <c r="J3" s="33" t="s">
        <v>31</v>
      </c>
      <c r="K3" s="33" t="s">
        <v>0</v>
      </c>
      <c r="L3" s="33"/>
      <c r="M3" s="33"/>
      <c r="N3" s="33"/>
      <c r="O3" s="33"/>
    </row>
    <row r="4" spans="3:15" ht="36.75" customHeight="1" x14ac:dyDescent="0.25">
      <c r="C4" s="33"/>
      <c r="D4" s="34" t="s">
        <v>1</v>
      </c>
      <c r="E4" s="34"/>
      <c r="F4" s="1" t="s">
        <v>2</v>
      </c>
      <c r="G4" s="34" t="s">
        <v>3</v>
      </c>
      <c r="H4" s="34"/>
      <c r="J4" s="33"/>
      <c r="K4" s="34" t="s">
        <v>1</v>
      </c>
      <c r="L4" s="34"/>
      <c r="M4" s="28" t="s">
        <v>2</v>
      </c>
      <c r="N4" s="34" t="s">
        <v>3</v>
      </c>
      <c r="O4" s="34"/>
    </row>
    <row r="5" spans="3:15" ht="32.25" customHeight="1" x14ac:dyDescent="0.25">
      <c r="C5" s="35" t="s">
        <v>4</v>
      </c>
      <c r="D5" s="2" t="s">
        <v>5</v>
      </c>
      <c r="E5" s="2" t="s">
        <v>5</v>
      </c>
      <c r="F5" s="2" t="s">
        <v>6</v>
      </c>
      <c r="G5" s="2" t="s">
        <v>7</v>
      </c>
      <c r="H5" s="2" t="s">
        <v>8</v>
      </c>
      <c r="J5" s="35" t="s">
        <v>4</v>
      </c>
      <c r="K5" s="2" t="s">
        <v>5</v>
      </c>
      <c r="L5" s="2" t="s">
        <v>5</v>
      </c>
      <c r="M5" s="2" t="s">
        <v>6</v>
      </c>
      <c r="N5" s="2" t="s">
        <v>7</v>
      </c>
      <c r="O5" s="2" t="s">
        <v>8</v>
      </c>
    </row>
    <row r="6" spans="3:15" ht="32.25" customHeight="1" x14ac:dyDescent="0.25">
      <c r="C6" s="35"/>
      <c r="D6" s="2" t="s">
        <v>9</v>
      </c>
      <c r="E6" s="2" t="s">
        <v>9</v>
      </c>
      <c r="F6" s="2" t="s">
        <v>10</v>
      </c>
      <c r="G6" s="2" t="s">
        <v>11</v>
      </c>
      <c r="H6" s="2" t="s">
        <v>11</v>
      </c>
      <c r="J6" s="35"/>
      <c r="K6" s="2" t="s">
        <v>9</v>
      </c>
      <c r="L6" s="2" t="s">
        <v>9</v>
      </c>
      <c r="M6" s="2" t="s">
        <v>10</v>
      </c>
      <c r="N6" s="2" t="s">
        <v>11</v>
      </c>
      <c r="O6" s="2" t="s">
        <v>11</v>
      </c>
    </row>
    <row r="7" spans="3:15" ht="20.25" customHeight="1" x14ac:dyDescent="0.25">
      <c r="C7" s="3" t="s">
        <v>12</v>
      </c>
      <c r="D7" s="36"/>
      <c r="E7" s="37"/>
      <c r="F7" s="37"/>
      <c r="G7" s="37"/>
      <c r="H7" s="38"/>
      <c r="J7" s="27" t="s">
        <v>12</v>
      </c>
      <c r="K7" s="36"/>
      <c r="L7" s="37"/>
      <c r="M7" s="37"/>
      <c r="N7" s="37"/>
      <c r="O7" s="38"/>
    </row>
    <row r="8" spans="3:15" ht="15" customHeight="1" x14ac:dyDescent="0.25">
      <c r="C8" s="4"/>
      <c r="D8" s="5"/>
      <c r="E8" s="5"/>
      <c r="F8" s="5"/>
      <c r="G8" s="5"/>
      <c r="H8" s="6"/>
      <c r="J8" s="4"/>
      <c r="K8" s="5"/>
      <c r="L8" s="5"/>
      <c r="M8" s="5"/>
      <c r="N8" s="5"/>
      <c r="O8" s="6"/>
    </row>
    <row r="9" spans="3:15" x14ac:dyDescent="0.25">
      <c r="C9" s="7"/>
      <c r="D9" s="8"/>
      <c r="E9" s="8"/>
      <c r="F9" s="60" t="s">
        <v>38</v>
      </c>
      <c r="G9" s="48">
        <v>0.04</v>
      </c>
      <c r="H9" s="10"/>
      <c r="J9" s="7"/>
      <c r="K9" s="8"/>
      <c r="L9" s="9"/>
      <c r="M9" s="8"/>
      <c r="N9" s="48">
        <v>0.04</v>
      </c>
      <c r="O9" s="10"/>
    </row>
    <row r="10" spans="3:15" x14ac:dyDescent="0.25">
      <c r="C10" s="7"/>
      <c r="D10" s="8"/>
      <c r="E10" s="8"/>
      <c r="F10" s="8"/>
      <c r="G10" s="8"/>
      <c r="H10" s="51">
        <f>G9</f>
        <v>0.04</v>
      </c>
      <c r="J10" s="7"/>
      <c r="K10" s="8"/>
      <c r="L10" s="8"/>
      <c r="M10" s="8"/>
      <c r="N10" s="8"/>
      <c r="O10" s="51">
        <f>N9</f>
        <v>0.04</v>
      </c>
    </row>
    <row r="11" spans="3:15" x14ac:dyDescent="0.25">
      <c r="C11" s="12" t="s">
        <v>26</v>
      </c>
      <c r="D11" s="47">
        <v>0.108</v>
      </c>
      <c r="E11" s="13"/>
      <c r="F11" s="47">
        <v>0.72</v>
      </c>
      <c r="G11" s="49">
        <f>IF(D11=0,0,D11/F11)</f>
        <v>0.15</v>
      </c>
      <c r="H11" s="7"/>
      <c r="J11" s="12" t="s">
        <v>26</v>
      </c>
      <c r="K11" s="47">
        <v>0.108</v>
      </c>
      <c r="L11" s="13"/>
      <c r="M11" s="47">
        <v>0.72</v>
      </c>
      <c r="N11" s="49">
        <f>IF(K11=0,0,K11/M11)</f>
        <v>0.15</v>
      </c>
      <c r="O11" s="7"/>
    </row>
    <row r="12" spans="3:15" x14ac:dyDescent="0.25">
      <c r="C12" s="7"/>
      <c r="D12" s="14"/>
      <c r="E12" s="14"/>
      <c r="F12" s="14"/>
      <c r="G12" s="8"/>
      <c r="H12" s="49">
        <f>IF(H10="","",H10+G11)</f>
        <v>0.19</v>
      </c>
      <c r="J12" s="7"/>
      <c r="K12" s="14"/>
      <c r="L12" s="14"/>
      <c r="M12" s="14"/>
      <c r="N12" s="8"/>
      <c r="O12" s="49">
        <f>IF(O10="","",O10+N11)</f>
        <v>0.19</v>
      </c>
    </row>
    <row r="13" spans="3:15" x14ac:dyDescent="0.25">
      <c r="C13" s="12" t="s">
        <v>27</v>
      </c>
      <c r="D13" s="47">
        <v>8.4000000000000005E-2</v>
      </c>
      <c r="E13" s="13"/>
      <c r="F13" s="47">
        <v>0.46600000000000003</v>
      </c>
      <c r="G13" s="49">
        <f>IF(D13=0,0,D13/F13)</f>
        <v>0.18025751072961374</v>
      </c>
      <c r="H13" s="7"/>
      <c r="J13" s="12" t="s">
        <v>27</v>
      </c>
      <c r="K13" s="47">
        <v>8.4000000000000005E-2</v>
      </c>
      <c r="L13" s="13"/>
      <c r="M13" s="47">
        <v>4.3999999999999997E-2</v>
      </c>
      <c r="N13" s="49">
        <f>IF(K13=0,0,K13/M13)</f>
        <v>1.9090909090909094</v>
      </c>
      <c r="O13" s="7"/>
    </row>
    <row r="14" spans="3:15" x14ac:dyDescent="0.25">
      <c r="C14" s="7"/>
      <c r="D14" s="14"/>
      <c r="E14" s="15"/>
      <c r="F14" s="14"/>
      <c r="G14" s="8"/>
      <c r="H14" s="49">
        <f t="shared" ref="H14" si="0">IF(H12="","",H12+G13)</f>
        <v>0.37025751072961377</v>
      </c>
      <c r="J14" s="7"/>
      <c r="K14" s="14"/>
      <c r="L14" s="15"/>
      <c r="M14" s="14"/>
      <c r="N14" s="8"/>
      <c r="O14" s="49">
        <f t="shared" ref="O14" si="1">IF(O12="","",O12+N13)</f>
        <v>2.0990909090909096</v>
      </c>
    </row>
    <row r="15" spans="3:15" x14ac:dyDescent="0.25">
      <c r="C15" s="12" t="s">
        <v>28</v>
      </c>
      <c r="D15" s="47">
        <v>0.108</v>
      </c>
      <c r="E15" s="14"/>
      <c r="F15" s="47">
        <v>0.61</v>
      </c>
      <c r="G15" s="49">
        <f t="shared" ref="G15" si="2">IF(D15=0,0,D15/F15)</f>
        <v>0.17704918032786884</v>
      </c>
      <c r="H15" s="7"/>
      <c r="J15" s="12" t="s">
        <v>28</v>
      </c>
      <c r="K15" s="47">
        <v>0.108</v>
      </c>
      <c r="L15" s="14"/>
      <c r="M15" s="47">
        <v>0.61</v>
      </c>
      <c r="N15" s="49">
        <f t="shared" ref="N15" si="3">IF(K15=0,0,K15/M15)</f>
        <v>0.17704918032786884</v>
      </c>
      <c r="O15" s="7"/>
    </row>
    <row r="16" spans="3:15" x14ac:dyDescent="0.25">
      <c r="C16" s="7"/>
      <c r="D16" s="14"/>
      <c r="E16" s="15"/>
      <c r="F16" s="14"/>
      <c r="G16" s="8"/>
      <c r="H16" s="49">
        <f t="shared" ref="H16" si="4">IF(H14="","",H14+G15)</f>
        <v>0.54730669105748264</v>
      </c>
      <c r="J16" s="7"/>
      <c r="K16" s="14"/>
      <c r="L16" s="15"/>
      <c r="M16" s="14"/>
      <c r="N16" s="8"/>
      <c r="O16" s="49">
        <f t="shared" ref="O16" si="5">IF(O14="","",O14+N15)</f>
        <v>2.2761400894187784</v>
      </c>
    </row>
    <row r="17" spans="3:15" x14ac:dyDescent="0.25">
      <c r="C17" s="12" t="s">
        <v>29</v>
      </c>
      <c r="D17" s="47"/>
      <c r="E17" s="13"/>
      <c r="F17" s="47"/>
      <c r="G17" s="49">
        <f>IF(D17=0,0,D17/F17)</f>
        <v>0</v>
      </c>
      <c r="H17" s="7"/>
      <c r="J17" s="12" t="s">
        <v>29</v>
      </c>
      <c r="K17" s="47"/>
      <c r="L17" s="13"/>
      <c r="M17" s="47"/>
      <c r="N17" s="49">
        <f>IF(K17=0,0,K17/M17)</f>
        <v>0</v>
      </c>
      <c r="O17" s="7"/>
    </row>
    <row r="18" spans="3:15" x14ac:dyDescent="0.25">
      <c r="C18" s="16"/>
      <c r="D18" s="8"/>
      <c r="E18" s="8"/>
      <c r="F18" s="8"/>
      <c r="G18" s="8"/>
      <c r="H18" s="49">
        <f t="shared" ref="H18" si="6">IF(H16="","",H16+G17)</f>
        <v>0.54730669105748264</v>
      </c>
      <c r="J18" s="16"/>
      <c r="K18" s="8"/>
      <c r="L18" s="8"/>
      <c r="M18" s="8"/>
      <c r="N18" s="8"/>
      <c r="O18" s="49">
        <f t="shared" ref="O18" si="7">IF(O16="","",O16+N17)</f>
        <v>2.2761400894187784</v>
      </c>
    </row>
    <row r="19" spans="3:15" x14ac:dyDescent="0.25">
      <c r="C19" s="7"/>
      <c r="D19" s="8"/>
      <c r="E19" s="8"/>
      <c r="F19" s="61" t="s">
        <v>39</v>
      </c>
      <c r="G19" s="48">
        <v>0.13</v>
      </c>
      <c r="H19" s="7"/>
      <c r="J19" s="7"/>
      <c r="K19" s="10"/>
      <c r="L19" s="11"/>
      <c r="M19" s="7"/>
      <c r="N19" s="48">
        <v>0.13</v>
      </c>
      <c r="O19" s="7"/>
    </row>
    <row r="20" spans="3:15" x14ac:dyDescent="0.25">
      <c r="C20" s="17"/>
      <c r="D20" s="18"/>
      <c r="E20" s="18"/>
      <c r="F20" s="18"/>
      <c r="G20" s="18"/>
      <c r="H20" s="49">
        <f>SUM(G9:G19)</f>
        <v>0.67730669105748265</v>
      </c>
      <c r="J20" s="17"/>
      <c r="K20" s="18"/>
      <c r="L20" s="18"/>
      <c r="M20" s="18"/>
      <c r="N20" s="18"/>
      <c r="O20" s="49">
        <f>SUM(N9:N19)</f>
        <v>2.4061400894187783</v>
      </c>
    </row>
    <row r="21" spans="3:15" x14ac:dyDescent="0.25">
      <c r="C21" s="39" t="s">
        <v>15</v>
      </c>
      <c r="D21" s="40"/>
      <c r="E21" s="40"/>
      <c r="F21" s="40"/>
      <c r="G21" s="50">
        <f>1/H20</f>
        <v>1.4764360269919887</v>
      </c>
      <c r="H21" s="19" t="s">
        <v>16</v>
      </c>
      <c r="J21" s="39" t="s">
        <v>15</v>
      </c>
      <c r="K21" s="40"/>
      <c r="L21" s="40"/>
      <c r="M21" s="40"/>
      <c r="N21" s="50">
        <f>1/O20</f>
        <v>0.41560339915268929</v>
      </c>
      <c r="O21" s="19" t="s">
        <v>16</v>
      </c>
    </row>
    <row r="23" spans="3:15" x14ac:dyDescent="0.25">
      <c r="F23" s="52" t="s">
        <v>33</v>
      </c>
      <c r="G23" s="53">
        <v>90</v>
      </c>
      <c r="H23" s="21" t="s">
        <v>32</v>
      </c>
      <c r="M23" s="52" t="s">
        <v>33</v>
      </c>
      <c r="N23" s="53">
        <v>90</v>
      </c>
      <c r="O23" s="21" t="s">
        <v>32</v>
      </c>
    </row>
    <row r="24" spans="3:15" x14ac:dyDescent="0.25">
      <c r="F24" s="54" t="s">
        <v>34</v>
      </c>
      <c r="G24" s="55">
        <v>3112</v>
      </c>
      <c r="H24" s="56" t="s">
        <v>35</v>
      </c>
      <c r="M24" s="54" t="s">
        <v>34</v>
      </c>
      <c r="N24" s="55">
        <v>3112</v>
      </c>
      <c r="O24" s="56" t="s">
        <v>35</v>
      </c>
    </row>
    <row r="25" spans="3:15" x14ac:dyDescent="0.25">
      <c r="F25" s="57" t="s">
        <v>36</v>
      </c>
      <c r="G25" s="58">
        <f>G21*G23*G24*10^-3</f>
        <v>413.52020243991615</v>
      </c>
      <c r="H25" s="59" t="s">
        <v>37</v>
      </c>
      <c r="M25" s="57" t="s">
        <v>36</v>
      </c>
      <c r="N25" s="58">
        <f>N21*N23*N24*10^-3</f>
        <v>116.40220003468522</v>
      </c>
      <c r="O25" s="59" t="s">
        <v>37</v>
      </c>
    </row>
    <row r="27" spans="3:15" x14ac:dyDescent="0.25">
      <c r="F27" s="62" t="s">
        <v>40</v>
      </c>
      <c r="G27" s="63">
        <f>G25-N25</f>
        <v>297.11800240523092</v>
      </c>
      <c r="H27" s="64" t="s">
        <v>37</v>
      </c>
    </row>
    <row r="32" spans="3:15" x14ac:dyDescent="0.25">
      <c r="C32" s="41" t="s">
        <v>14</v>
      </c>
      <c r="D32" s="42"/>
      <c r="E32" s="43"/>
      <c r="F32" s="43"/>
      <c r="G32" s="43"/>
      <c r="H32" s="43"/>
      <c r="I32" s="44"/>
    </row>
    <row r="33" spans="3:9" ht="30" customHeight="1" x14ac:dyDescent="0.25">
      <c r="C33" s="41"/>
      <c r="D33" s="34" t="s">
        <v>1</v>
      </c>
      <c r="E33" s="34"/>
      <c r="F33" s="1" t="s">
        <v>2</v>
      </c>
      <c r="G33" s="45" t="s">
        <v>17</v>
      </c>
      <c r="H33" s="46"/>
      <c r="I33" s="44"/>
    </row>
    <row r="34" spans="3:9" ht="30.75" customHeight="1" x14ac:dyDescent="0.25">
      <c r="C34" s="29" t="s">
        <v>4</v>
      </c>
      <c r="D34" s="2" t="s">
        <v>18</v>
      </c>
      <c r="E34" s="2" t="s">
        <v>19</v>
      </c>
      <c r="F34" s="2" t="s">
        <v>6</v>
      </c>
      <c r="G34" s="31" t="s">
        <v>20</v>
      </c>
      <c r="H34" s="32"/>
      <c r="I34" s="2" t="s">
        <v>21</v>
      </c>
    </row>
    <row r="35" spans="3:9" ht="30" customHeight="1" x14ac:dyDescent="0.25">
      <c r="C35" s="30"/>
      <c r="D35" s="2" t="s">
        <v>9</v>
      </c>
      <c r="E35" s="2" t="s">
        <v>9</v>
      </c>
      <c r="F35" s="2" t="s">
        <v>10</v>
      </c>
      <c r="G35" s="2" t="s">
        <v>22</v>
      </c>
      <c r="H35" s="2" t="s">
        <v>23</v>
      </c>
      <c r="I35" s="2" t="s">
        <v>21</v>
      </c>
    </row>
    <row r="36" spans="3:9" x14ac:dyDescent="0.25">
      <c r="C36" s="20"/>
      <c r="D36" s="20"/>
      <c r="E36" s="20"/>
      <c r="F36" s="20"/>
      <c r="G36" s="20"/>
      <c r="H36" s="16"/>
      <c r="I36" s="21"/>
    </row>
    <row r="37" spans="3:9" x14ac:dyDescent="0.25">
      <c r="C37" s="16" t="s">
        <v>24</v>
      </c>
      <c r="D37" s="16">
        <v>4.4999999999999997E-3</v>
      </c>
      <c r="E37" s="16">
        <v>0.08</v>
      </c>
      <c r="F37" s="16">
        <v>0.12</v>
      </c>
      <c r="G37" s="16">
        <f>(1/E37)*D37</f>
        <v>5.6249999999999994E-2</v>
      </c>
      <c r="H37" s="16">
        <f>0.1/E37</f>
        <v>1.25</v>
      </c>
      <c r="I37" s="22">
        <f>G37/1</f>
        <v>5.6249999999999994E-2</v>
      </c>
    </row>
    <row r="38" spans="3:9" x14ac:dyDescent="0.25">
      <c r="C38" s="16" t="s">
        <v>13</v>
      </c>
      <c r="D38" s="16"/>
      <c r="E38" s="16"/>
      <c r="F38" s="16">
        <v>3.6999999999999998E-2</v>
      </c>
      <c r="G38" s="16"/>
      <c r="H38" s="16"/>
      <c r="I38" s="22">
        <f>100%-I37</f>
        <v>0.94374999999999998</v>
      </c>
    </row>
    <row r="39" spans="3:9" x14ac:dyDescent="0.25">
      <c r="C39" s="23" t="s">
        <v>25</v>
      </c>
      <c r="D39" s="16"/>
      <c r="E39" s="16"/>
      <c r="F39" s="24">
        <f>(I37*F37)+(I38*F38)</f>
        <v>4.1668749999999997E-2</v>
      </c>
      <c r="G39" s="16"/>
      <c r="H39" s="16"/>
      <c r="I39" s="25"/>
    </row>
    <row r="40" spans="3:9" x14ac:dyDescent="0.25">
      <c r="C40" s="16"/>
      <c r="D40" s="16"/>
      <c r="E40" s="16"/>
      <c r="F40" s="16"/>
      <c r="G40" s="16"/>
      <c r="H40" s="16"/>
      <c r="I40" s="22"/>
    </row>
    <row r="41" spans="3:9" x14ac:dyDescent="0.25">
      <c r="C41" s="16"/>
      <c r="D41" s="16"/>
      <c r="E41" s="16"/>
      <c r="F41" s="16"/>
      <c r="G41" s="16"/>
      <c r="H41" s="16"/>
      <c r="I41" s="22"/>
    </row>
    <row r="42" spans="3:9" x14ac:dyDescent="0.25">
      <c r="C42" s="16"/>
      <c r="D42" s="16"/>
      <c r="E42" s="16"/>
      <c r="F42" s="16"/>
      <c r="G42" s="16"/>
      <c r="H42" s="16"/>
      <c r="I42" s="22"/>
    </row>
    <row r="43" spans="3:9" x14ac:dyDescent="0.25">
      <c r="C43" s="16"/>
      <c r="D43" s="16"/>
      <c r="E43" s="16"/>
      <c r="F43" s="16"/>
      <c r="G43" s="16"/>
      <c r="H43" s="16"/>
      <c r="I43" s="22"/>
    </row>
    <row r="44" spans="3:9" x14ac:dyDescent="0.25">
      <c r="C44" s="16"/>
      <c r="D44" s="16"/>
      <c r="E44" s="16"/>
      <c r="F44" s="16"/>
      <c r="G44" s="16"/>
      <c r="H44" s="16"/>
      <c r="I44" s="22"/>
    </row>
    <row r="45" spans="3:9" x14ac:dyDescent="0.25">
      <c r="C45" s="16"/>
      <c r="D45" s="16"/>
      <c r="E45" s="16"/>
      <c r="F45" s="16"/>
      <c r="G45" s="16"/>
      <c r="H45" s="16"/>
      <c r="I45" s="22"/>
    </row>
    <row r="46" spans="3:9" x14ac:dyDescent="0.25">
      <c r="C46" s="16"/>
      <c r="D46" s="16"/>
      <c r="E46" s="16"/>
      <c r="F46" s="16"/>
      <c r="G46" s="16"/>
      <c r="H46" s="16"/>
      <c r="I46" s="22"/>
    </row>
    <row r="47" spans="3:9" x14ac:dyDescent="0.25">
      <c r="C47" s="16"/>
      <c r="D47" s="16"/>
      <c r="E47" s="16"/>
      <c r="F47" s="16"/>
      <c r="G47" s="16"/>
      <c r="H47" s="16"/>
      <c r="I47" s="22"/>
    </row>
    <row r="48" spans="3:9" x14ac:dyDescent="0.25">
      <c r="C48" s="17"/>
      <c r="D48" s="17"/>
      <c r="E48" s="17"/>
      <c r="F48" s="17"/>
      <c r="G48" s="17"/>
      <c r="H48" s="17"/>
      <c r="I48" s="26"/>
    </row>
  </sheetData>
  <mergeCells count="20">
    <mergeCell ref="K7:O7"/>
    <mergeCell ref="J21:M21"/>
    <mergeCell ref="J3:J4"/>
    <mergeCell ref="K3:O3"/>
    <mergeCell ref="K4:L4"/>
    <mergeCell ref="N4:O4"/>
    <mergeCell ref="J5:J6"/>
    <mergeCell ref="C34:C35"/>
    <mergeCell ref="G34:H34"/>
    <mergeCell ref="C3:C4"/>
    <mergeCell ref="D3:H3"/>
    <mergeCell ref="D4:E4"/>
    <mergeCell ref="G4:H4"/>
    <mergeCell ref="C5:C6"/>
    <mergeCell ref="D7:H7"/>
    <mergeCell ref="C21:F21"/>
    <mergeCell ref="C32:C33"/>
    <mergeCell ref="D32:I32"/>
    <mergeCell ref="D33:E33"/>
    <mergeCell ref="G33:I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B</dc:creator>
  <cp:lastModifiedBy>Lasse</cp:lastModifiedBy>
  <dcterms:created xsi:type="dcterms:W3CDTF">2016-02-16T19:55:05Z</dcterms:created>
  <dcterms:modified xsi:type="dcterms:W3CDTF">2016-02-17T10:25:22Z</dcterms:modified>
</cp:coreProperties>
</file>